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rfin\Documents\Eigene Dateien\RPG\FATE\Masters of Umdaar\"/>
    </mc:Choice>
  </mc:AlternateContent>
  <bookViews>
    <workbookView xWindow="0" yWindow="0" windowWidth="20490" windowHeight="736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D11" i="1" l="1"/>
  <c r="D10" i="1"/>
  <c r="G46" i="1" l="1"/>
  <c r="F46" i="1" s="1"/>
  <c r="G45" i="1"/>
  <c r="F45" i="1" s="1"/>
  <c r="E45" i="1"/>
  <c r="D45" i="1" s="1"/>
  <c r="C45" i="1"/>
  <c r="G42" i="1"/>
  <c r="F42" i="1" s="1"/>
  <c r="E42" i="1"/>
  <c r="D42" i="1" s="1"/>
  <c r="M39" i="1"/>
  <c r="K39" i="1"/>
  <c r="J39" i="1" s="1"/>
  <c r="I39" i="1"/>
  <c r="H39" i="1" s="1"/>
  <c r="G39" i="1"/>
  <c r="F39" i="1" s="1"/>
  <c r="E39" i="1"/>
  <c r="M36" i="1"/>
  <c r="K36" i="1"/>
  <c r="J36" i="1" s="1"/>
  <c r="I36" i="1"/>
  <c r="H36" i="1" s="1"/>
  <c r="G36" i="1"/>
  <c r="F36" i="1" s="1"/>
  <c r="E36" i="1"/>
  <c r="C36" i="1"/>
  <c r="B45" i="1" l="1"/>
  <c r="L36" i="1"/>
  <c r="D39" i="1"/>
  <c r="D36" i="1"/>
  <c r="L39" i="1"/>
  <c r="D4" i="1"/>
  <c r="C4" i="1" s="1"/>
  <c r="A1" i="1" l="1"/>
  <c r="B36" i="1"/>
  <c r="D34" i="1"/>
  <c r="C25" i="1"/>
  <c r="C28" i="1"/>
  <c r="D33" i="1" l="1"/>
  <c r="C34" i="1"/>
  <c r="C33" i="1" s="1"/>
  <c r="B33" i="1" l="1"/>
  <c r="D31" i="1" l="1"/>
  <c r="D30" i="1" s="1"/>
  <c r="C31" i="1"/>
  <c r="C30" i="1" s="1"/>
  <c r="C22" i="1"/>
  <c r="C21" i="1" s="1"/>
  <c r="D28" i="1"/>
  <c r="D27" i="1" s="1"/>
  <c r="E25" i="1"/>
  <c r="E28" i="1"/>
  <c r="E27" i="1" s="1"/>
  <c r="C27" i="1"/>
  <c r="D25" i="1"/>
  <c r="D24" i="1" s="1"/>
  <c r="C24" i="1"/>
  <c r="D22" i="1"/>
  <c r="D21" i="1" s="1"/>
  <c r="D19" i="1"/>
  <c r="D18" i="1" s="1"/>
  <c r="C19" i="1"/>
  <c r="C18" i="1" s="1"/>
  <c r="C16" i="1"/>
  <c r="G24" i="1" l="1"/>
  <c r="F24" i="1"/>
  <c r="E24" i="1"/>
  <c r="B24" i="1" s="1"/>
  <c r="B30" i="1"/>
  <c r="B27" i="1"/>
  <c r="B21" i="1"/>
  <c r="B18" i="1"/>
  <c r="D16" i="1"/>
  <c r="C15" i="1"/>
  <c r="D6" i="1"/>
  <c r="D12" i="1"/>
  <c r="D9" i="1"/>
  <c r="D8" i="1"/>
  <c r="D7" i="1"/>
  <c r="C7" i="1" s="1"/>
  <c r="C12" i="1" l="1"/>
  <c r="C6" i="1"/>
  <c r="D15" i="1"/>
  <c r="B15" i="1" s="1"/>
  <c r="C10" i="1" s="1"/>
  <c r="C9" i="1" l="1"/>
  <c r="C11" i="1"/>
  <c r="C8" i="1"/>
  <c r="A2" i="1"/>
  <c r="A9" i="1" l="1"/>
</calcChain>
</file>

<file path=xl/sharedStrings.xml><?xml version="1.0" encoding="utf-8"?>
<sst xmlns="http://schemas.openxmlformats.org/spreadsheetml/2006/main" count="46" uniqueCount="31">
  <si>
    <t>Töte!</t>
  </si>
  <si>
    <t>Entdecke!</t>
  </si>
  <si>
    <t>Verhindere!</t>
  </si>
  <si>
    <t>Hole!</t>
  </si>
  <si>
    <t>Beschütze!</t>
  </si>
  <si>
    <t>Eskortiere!</t>
  </si>
  <si>
    <t>Entkomme!</t>
  </si>
  <si>
    <t>Wildes Land</t>
  </si>
  <si>
    <t>Präfix</t>
  </si>
  <si>
    <t>Suffix</t>
  </si>
  <si>
    <t>Böser Unterschlupf</t>
  </si>
  <si>
    <t>Meister</t>
  </si>
  <si>
    <t>Meistertitel</t>
  </si>
  <si>
    <t>Opfer</t>
  </si>
  <si>
    <t>Bezeichnung</t>
  </si>
  <si>
    <t>Genus</t>
  </si>
  <si>
    <t>Artefakt</t>
  </si>
  <si>
    <t>Monstername</t>
  </si>
  <si>
    <t>Königreich der Tiere I</t>
  </si>
  <si>
    <t>Wirbellose und Meeres-</t>
  </si>
  <si>
    <t>Reptilien und Amphibien</t>
  </si>
  <si>
    <t>Vögel und Säugetiere</t>
  </si>
  <si>
    <t>Königreich der Tiere II</t>
  </si>
  <si>
    <t>Nominativ</t>
  </si>
  <si>
    <t>Akkusativ</t>
  </si>
  <si>
    <t>Mytisches Wesen</t>
  </si>
  <si>
    <t>Dinosaurier</t>
  </si>
  <si>
    <t>Stunt I</t>
  </si>
  <si>
    <t>Kraft</t>
  </si>
  <si>
    <t>Waffe</t>
  </si>
  <si>
    <t>Monsterform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</si>
</sst>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applyFont="1"/>
    <xf numFmtId="0" fontId="0" fillId="0" borderId="0" xfId="0" applyAlignment="1">
      <alignment vertical="center"/>
    </xf>
    <xf numFmtId="0" fontId="0" fillId="2" borderId="0" xfId="0" applyFill="1"/>
    <xf numFmtId="0" fontId="1" fillId="2" borderId="0" xfId="0" applyFont="1" applyFill="1"/>
    <xf numFmtId="0" fontId="0" fillId="0" borderId="0" xfId="0" applyFill="1"/>
    <xf numFmtId="0" fontId="0" fillId="3" borderId="0" xfId="0"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workbookViewId="0">
      <selection activeCell="A2" sqref="A2"/>
    </sheetView>
  </sheetViews>
  <sheetFormatPr baseColWidth="10" defaultRowHeight="15" x14ac:dyDescent="0.25"/>
  <cols>
    <col min="1" max="1" width="57.140625" customWidth="1"/>
    <col min="2" max="2" width="43.42578125" customWidth="1"/>
    <col min="3" max="3" width="22.85546875" customWidth="1"/>
  </cols>
  <sheetData>
    <row r="1" spans="1:8" x14ac:dyDescent="0.25">
      <c r="A1" s="5" t="str">
        <f ca="1">"Missionstyp: "&amp;C4</f>
        <v>Missionstyp: Beschütze!</v>
      </c>
    </row>
    <row r="2" spans="1:8" x14ac:dyDescent="0.25">
      <c r="A2" s="4" t="str">
        <f ca="1">IF(C4=B6,B27&amp;" berichtet euch von einer so üblen Bedrohung, dass Ihr vielleicht durch die "&amp;B15&amp;" zum "&amp;B18&amp;" reisen müsst, damit eure Kämpfer "&amp;C6,IF(C4=B7,B27&amp;" bittet euch, durch die "&amp;B15&amp;" zu reisen in der Hoffnung "&amp;C7,IF(C4=B8,B27&amp;" fleht euch an, durch die "&amp;B15&amp;" zum "&amp;B18&amp;" zu reisen, wo "&amp;B21&amp;F24&amp;B24&amp;" seinen Plan verfolgt. Ihr müsst "&amp;C8,IF(C4=B9,"Ihr beginnt in den Fängen von "&amp;B21&amp;F24&amp;B24&amp;". Ihr müsst durch seine Truppen hindurchbrechen und die "&amp;B15&amp;" hinter euch lassen, wenn Ihr "&amp;C9,IF(C4=B10,"Ihr wurdet von einem Gesandten informiert, "&amp;C10,IF(C4=B11,"Ihr habt den Auftrag erhalten, durch die "&amp;B15&amp;" und am "&amp;B18&amp;" vorbei, außer Reichweite von "&amp;B21&amp;F24&amp;B24&amp;" "&amp;C11,B27&amp;" erzählt euch von einem wichtigen Gegenstand - um ihn zu erreichen, müsst Ihr die "&amp;B15&amp;" überwinden, um zum "&amp;B18&amp;" zu kommen. Beeilt euch! "&amp;B21&amp;F24&amp;B24&amp;" will verhindern, dass Ihr "&amp;C12))))))</f>
        <v>Ihr wurdet von einem Gesandten informiert, dass Ihr einen Pass beschützen müsst. Eine zweiteilige Invasionsstreitmacht ist auf dem Weg zum Arena der Verfluchten Weisheit, und Ihr müsst den Verteidigern Zeit kaufen! Ihr müsst planen und dann die Gruppe aufteilen: Eine Hälfte beschützt einen schmalen Pass in der Morast-See, die andere schützt die Zitadelle vor einem ähnlichen Angriff. Wenn ihr die Gegner ausreichend aufhalten könnt, könnt Ihr wieder zusammen finden und euch in Sicherheit bringen.</v>
      </c>
    </row>
    <row r="4" spans="1:8" x14ac:dyDescent="0.25">
      <c r="B4" s="1" t="str">
        <f>"Missionstyp: "</f>
        <v xml:space="preserve">Missionstyp: </v>
      </c>
      <c r="C4" t="str">
        <f ca="1">IF(D4=1,B6,IF(D4=2,B6,IF(D4=3,B7,IF(D4=4,B7,IF(D4=5,B8,IF(D4=6,B8,IF(D4=7,B9,IF(D4=8,B9,IF(D4=9,B10,IF(D4=10,B11,B12))))))))))</f>
        <v>Beschütze!</v>
      </c>
      <c r="D4">
        <f ca="1">RANDBETWEEN(1,18)</f>
        <v>9</v>
      </c>
    </row>
    <row r="6" spans="1:8" x14ac:dyDescent="0.25">
      <c r="B6" s="1" t="s">
        <v>0</v>
      </c>
      <c r="C6" s="2" t="str">
        <f ca="1">IF(D6=1,B21&amp;G24&amp;B24&amp;" einen mächtigen Kriegsherrn, der das Land terrorisiert, töten können.",IF(D6=2,B21&amp;G24&amp;B24&amp;" einen bösartigen Hexenmeister, der das Land terrorisiert, töten können.",IF(D6=3,B33&amp;" töten können; allerdings ist das Geschöpf doch nicht so geistlos - es ist so schlau wie stark. Das Monster kann sich eloquent ausdrücken, der Warlord ist ein wahrer Philosoph.",IF(D6=4,B33&amp;" töten können. Diese fantastische Bestie fällt über Dörfer her und tötet alle, die sich ihm in den Weg stellen.",IF(D6=5,C33&amp;D33&amp;", einen Dämon, töten können, den eine geheimnisvolle Gestalt aus einer anderen Dimension beschworen und gebunden hat, um die Gegend zu terrorisieren! Reißt dem Beschwörer die Maske ab oder stellt euch dem Dämon selbst, was viel schwieriger ist.",IF(D6=6,B21&amp;G24&amp;B24&amp;" töten können; viele ehemalige Diener rütteln zur Zeit am Thron ihres alten Herrschers.",IF(D6=7," euren schlimmsten Feind töten können.",IF(D6=8,B33&amp;" töten können, ein uraltes Übel, dass einst die Demiurgen eingekerkert hatten. Ihr müsst versuchen, es erneut in der "&amp;B18&amp;" einzusperren.",B21&amp;", den Banditenfürsten eurer Stadt, zu töten. Letztlich führt euch der Weg durch Basare, Paläste und Armenviertel eurer Stadt."))))))))</f>
        <v>Sleecaya, ein untote Marder-Chamäleon, töten können, ein uraltes Übel, dass einst die Demiurgen eingekerkert hatten. Ihr müsst versuchen, es erneut in der Arena der Verfluchten Weisheit einzusperren.</v>
      </c>
      <c r="D6" s="2">
        <f t="shared" ref="D6:D12" ca="1" si="0">RANDBETWEEN(1,9)</f>
        <v>8</v>
      </c>
      <c r="E6" s="1"/>
      <c r="F6" s="1"/>
      <c r="G6" s="1"/>
      <c r="H6" s="1"/>
    </row>
    <row r="7" spans="1:8" x14ac:dyDescent="0.25">
      <c r="B7" s="1" t="s">
        <v>1</v>
      </c>
      <c r="C7" s="2" t="str">
        <f ca="1">IF(D7=1,"eine neue Religion zu erkunden; Missionare aus einem fernen Land haben euch gebeten, ihren Tempel in der "&amp;B18&amp;" und ihren Hohepriester "&amp;C33&amp;D33&amp;" zu besuchen. Findet heraus, um was sich die Religion dreht, und ob der Hohepriester ein neuer Verbündeter oder ein neuer Meister ist.",IF(D7=2,"eine verborgene Welt zu untersuchen: Unter dem Land des Lichts hat sich eine Erdspalte aufgetan. Eine ganz neue Welt unter euren Füßen wurde offenbart. Erforscht die unterirdischen "&amp;B15&amp;" und die "&amp;B18&amp;" darin. Vielleicht findet ihr ein Portal in ein anderes Universum.",IF(D7=3,"einen verborgenen Zweck zu erkennen; in der "&amp;B15&amp;" befindet sich der "&amp;B18&amp;". Der ganze Komplex ist eine Maschine der Demiurgen. Was ist ihre Funktion? Wird "&amp;B21&amp;F24&amp;B24&amp;" das Gebäude zuerst für sich beanspruchen?",IF(D7=4,"ein neues Volk auszukundschaften; ein unentdeckter Stamm von "&amp;L36&amp;"-Menschen haust dort und greift jeden an, der ihr Territorium bereist.",IF(D7=5,"einen verlorenen Stamm auszukundschaften; ein unentdeckter Stamm von "&amp;L36&amp;"-Menschen haust dort und greift jeden an, der ihr Territorium bereist. "&amp;B21&amp;F24&amp;B24&amp;" versucht, dieses Volk für sich zu gewinnen.",IF(D7=6,"eine verborgene Gefahr zu entdecken; "&amp;B21&amp;F24&amp;B24&amp;" bedroht das Königreich. Er schickt Agenten aus, um den guten Monarchen zu töten. Haltet die Attentäter auf, folgt ihnen in ihren Unterschlupf, und deckt die Identität ihres Meisters auf",IF(D7=7,"einen verborgenen Schatz zu finden, der dort verborgen sein soll.",IF(D7=8,"einen verborgenen Stützpunkt zu finden; dort befinden sich mehrere Unterschlüpfe, in denen "&amp;B21&amp;F24&amp;B24&amp;" ein neues Basislager errichtet hat.","eine Aberration zu erforschen; ein unbekannter Auslöser sorgt dafür, dass sich die Bewohner der "&amp;B15&amp;" verwandeln und mutieren."))))))))</f>
        <v>einen verborgenen Schatz zu finden, der dort verborgen sein soll.</v>
      </c>
      <c r="D7">
        <f t="shared" ca="1" si="0"/>
        <v>7</v>
      </c>
    </row>
    <row r="8" spans="1:8" x14ac:dyDescent="0.25">
      <c r="B8" s="1" t="s">
        <v>2</v>
      </c>
      <c r="C8" s="2" t="str">
        <f ca="1">IF(D8=1,"ein böses Bündnis verhindern; mehrere Meister, die normalerweise verfeindet sind, hat "&amp;B21&amp;F24&amp;B24&amp;" dort zusammengerufen, um ein Bündnis zu planen. Ihr müsst sie heimlich sabotieren, ehe sie sich gegen euch verbünden.",IF(D8=2,"einen verräterischen Plan zu verhindern; Ihr erfahrt von einem verderblichen Plan, und "&amp;C33&amp;D33&amp;", ein vertrautes Mitglied der königlichen Familie, ist der Hauptverdächtige."&amp;" Dies ist keine Angelegenheit, die man lösen kann, indem man Dinge kaputtschlägt. Ihr müsst haltbare Beweise finden, die die Schuld des Adligen beweisen, oder ihn auf frischer Tat ertappen. Die dramatische Schlussszene wird im Land des Lichts stattfinden.",IF(D8=3,"einen Verräter in eurer Mitte zu entlarven; ein Verräter, "&amp;C27&amp;D27&amp;", hat einen Code von einem eurer Gefährten gestohlen. Findet den Schuldigen und folgt ihm"&amp;" - der Code muss abgefangen werden! Aber ist er der einzige Verräter?",IF(D8=4,"eine Weltuntergangsmaschine verhindern; ein Schurke hat eine teuflisches Gerät aus der Zeit der Demiurgen entdeckt und es fast repariert - Es könnte aber auch eine neue Erfindung sein.",IF(D8=5,"einen Seuchenkrieg verhindern; eine unsichtbare Bedrohung verbreitet absichtlich eine Seuche in einer örtlichen Siedlung. Reist durch die gefährliche "&amp;B15&amp;" um das benachbarte Land des Lichts zu erreichen, findet die Bedrohung und haltet sie auf, ehe sich die Seuche weiter ausbreiten kann.",IF(D8=6,"eine Invasion verhindern; während eine Gruppe von exzellenten Infiltratoren in die Festung des Meisters einbricht, um die Invasionspläne aufzuhalten, muss eure Gruppe als Köder herhalten."&amp;" Könnt Ihr seine Truppen herauslocken, sie lange genug ablenken und dabei überleben?",IF(D8=7,"das Ritual eines Bösen Kultes verhindern, ein Kult, verborgen im Königreich eines Verbündeten hinter den "&amp;B15&amp;". Erreicht das Königreich, räuchert den Tempelaus und verhindert das finstere Ritual.",IF(D8=8,"das Zusammenfügen der Macht zu verhindern; "&amp;B21&amp;F24&amp;B24&amp;" versucht, eine Demiurgenwaffe zusammenzufügen, die in mehrere Teile zerbrochen worden ist. Seine Schergen haben bereits ein Stück gefunden und werden versuchen, vor euch zum "&amp;B18&amp;" zu kommen, wo das zweite Stück zu finden ist.","den Abschuss verhindern; "&amp;B21&amp;F24&amp;B24&amp;" macht eine uralte Demiurgenwaffe abschussbereit. Wenn der Sternenspeer abhebt, wird er die Hauptstadt zerstören!"))))))))</f>
        <v>eine Weltuntergangsmaschine verhindern; ein Schurke hat eine teuflisches Gerät aus der Zeit der Demiurgen entdeckt und es fast repariert - Es könnte aber auch eine neue Erfindung sein.</v>
      </c>
      <c r="D8">
        <f t="shared" ca="1" si="0"/>
        <v>4</v>
      </c>
    </row>
    <row r="9" spans="1:8" x14ac:dyDescent="0.25">
      <c r="A9" s="7" t="str">
        <f ca="1">IF(C11=B13,B34&amp;" berichtet euch von einer so üblen Bedrohung, dass Ihr vielleicht durch die "&amp;B22&amp;" zum "&amp;B25&amp;" reisen müsst, damit eure Kämpfer "&amp;C13,IF(C11=B14,B34&amp;" bittet euch, durch die "&amp;B22&amp;" zu reisen in der Hoffnung "&amp;C14,IF(C11=B15,B34&amp;" fleht euch an, durch die "&amp;B22&amp;" zum "&amp;B25&amp;" zu reisen, wo "&amp;B28&amp;F31&amp;B31&amp;" seinen Plan verfolgt. Ihr müsst "&amp;C15,IF(C11=B16,"Ihr beginnt in den von "&amp;B28&amp;F31&amp;B31&amp;". Ihr müsst durch seine Truppen hindurchbrechen und die "&amp;B22&amp;" hinter euch lassen, wenn Ihr "&amp;C16,IF(C11=B17,"Ihr wurdet von einem Gesandten informiert, "&amp;C17,IF(C11=B18,"Ihr habt den Auftrag erhalten, durch die "&amp;B22&amp;" und am "&amp;B25&amp;" vorbei, außer Reichweite von "&amp;B28&amp;F31&amp;B31&amp;" "&amp;C18,B34&amp;" erzählt euch von einem wichtigen Gegenstand - um ihn zu erreichen, müsst Ihr die "&amp;B22&amp;" überwinden, um zum "&amp;B25&amp;"  zu kommen. Beeilt euch! "&amp;B28&amp;F31&amp;B31&amp;" willt verhindern, dass Ihr "&amp;C19))))))</f>
        <v xml:space="preserve"> erzählt euch von einem wichtigen Gegenstand - um ihn zu erreichen, müsst Ihr die  überwinden, um zum   zu kommen. Beeilt euch!  willt verhindern, dass Ihr 15</v>
      </c>
      <c r="B9" s="1" t="s">
        <v>6</v>
      </c>
      <c r="C9" s="2" t="str">
        <f ca="1">IF(D9=1,"aus dem ausbruchssicheren Gefängnis entkommen wollt; Ihr seid in dem "&amp;B18&amp;" gefangen, dem am meisten gefürchteten Gefängnis von ganz Umdaar. Könnt Ihr entkommen, wie es zahllosen anderen nicht gelungen ist?",IF(D9=2,"eurer Schuld entkommen wollt; Ihr müsst dem "&amp;B18&amp;" und durch die "&amp;B15&amp;" entkommen, während Ihr einander Vorwürfe macht, dass Ihr überhaupt gefangen worden seid - was sich in Aspekten niederschlägt.",IF(D9=3,"aus der Arena "&amp;D18&amp;" entkommen wollt; Ihr werdet gezwungen, in dieser brutalen Arena gegen Bestien, Gladiatoren und andere Sklaven zu kämpfen. Am Anfang dürft Ihr als Team kämpfen, aber wenn Ihr zu gut seid, könnte sich das ändern.",IF(D9=4,"aus dem Paradies entkommen wollt; Ihr beginnt im "&amp;B18&amp;", der ein wunderschönes geheimes Königreich birgt, das euch mit offenen Armen willkommen heißt. Sie wollen aber nicht, dass ihr Geheimnis nach außen gelangt. Sie behaupten, Ihr wärt keine Gefangenen, sondern ihre Gäste - die niemals wieder gehen können!",IF(D9=5,"der Jagd entkommen wollt; Ihr seid nicht entkommen - "&amp;B21&amp;" hat euch in die "&amp;B15&amp;" freigelassen, so dass er und seine Schergen euch jagen können! Kämpft euch am Außenposten, zum "&amp;B18&amp;" vorbei, um ins verbündete Gebiet und in Freiheit zu gelangen.",IF(D9=6,"vom Schiff zu entkommen; Ihr befindet euch an Bord eines Schiffes - einer Galeere, eines Luftschiffes, eines Segelschiffes o.ä. - das geentert worden ist. Eure Flucht muss sorgfältig geplant werden, da Ihr auf allen Seiten vom Tod umzingelt seid!",IF(D9=7,"mit anderen entkommen wollt; Ihr seid nicht allein im Gefängnis - ein halbes Dutzend anderer Leute stecken mit euch zusammen fest. Werdet Ihr sie retten oder verfaulen lassen? Sind sie alle unschuldige Opfer oder verbirgt sich eine Ratte unter ihnen?",IF(D9=8,"aus der Wildnis entkommen wollt; die örtlichen Tiere sind hungrig und auf euer Blut aus. Ausgehend vom "&amp;B18&amp;" müsst ihr an "&amp;B33&amp;" und seiner Brut vorbeikommen, die zwischen euch und der Sicherheit stehen.","mit der Beute entkommen wollt; Ihr seid tief in den Eingeweiden des "&amp;B18&amp;", umgeben von zahllosen Reichtümern. Werdet Ihr lebendig entkommen, oder werden die Versuchungen euch ausbremsen?"))))))))</f>
        <v>mit der Beute entkommen wollt; Ihr seid tief in den Eingeweiden des Arena der Verfluchten Weisheit, umgeben von zahllosen Reichtümern. Werdet Ihr lebendig entkommen, oder werden die Versuchungen euch ausbremsen?</v>
      </c>
      <c r="D9">
        <f t="shared" ca="1" si="0"/>
        <v>9</v>
      </c>
    </row>
    <row r="10" spans="1:8" x14ac:dyDescent="0.25">
      <c r="B10" s="1" t="s">
        <v>4</v>
      </c>
      <c r="C10" s="2" t="str">
        <f ca="1">IF(D10=1,"dass Ihr "&amp;C33&amp;D33&amp;", einen weit entfernten Adligen, vor einem Attentat durch "&amp;B21&amp;G24&amp;B24&amp;" beschützen müsst, dass während eines heiligen Rituals im "&amp;B18&amp;" stattfinden soll. Wenn Ihr rechtzeitig da sein wollt, müsst Ihr durch die "&amp;B15&amp;" reisen, und zwar schnell!",IF(D10=2,"dass Ihr eine Zitadelle beschützen müsst; "&amp;B21&amp;F24&amp;B24&amp;" belagert den "&amp;B18&amp;", eine verbündete Stadt. Wenn Ihr helfen wollt, müsst Ihr durch die "&amp;B15&amp;" in die Siedlung schleichen und diese auf den Angriff vorbereiten. Dieses Mal entgeht Ihr nicht den Todesfallen, sondern legt sie selbst.",IF(D10=3,"dass Ihr einen Pass beschützen müsst. Eine zweiteilige Invasionsstreitmacht ist auf dem Weg zum "&amp;B18&amp;", und Ihr müsst den Verteidigern Zeit kaufen! Ihr müsst planen und dann die Gruppe aufteilen: Eine Hälfte beschützt einen schmalen Pass in der "&amp;B15&amp;", die andere schützt die Zitadelle vor einem ähnlichen Angriff. Wenn ihr die Gegner ausreichend aufhalten könnt, könnt Ihr wieder zusammen finden und euch in Sicherheit bringen.","dass Ihr euer Lager beschützen müsst. eure Reise hat euch zum verlassenen "&amp;B18&amp;" geführt, und Ihr müsst hier euer Nachtlager aufschlagen. Ihr müsst schnell Ressourcen zusammentragen und den Ort befestigen, ehe die "&amp;B33&amp;" und ihre Brut die Jagd beginnen. Überlebt bis zum Morgen, wenn Ihr könnt!")))</f>
        <v>dass Ihr einen Pass beschützen müsst. Eine zweiteilige Invasionsstreitmacht ist auf dem Weg zum Arena der Verfluchten Weisheit, und Ihr müsst den Verteidigern Zeit kaufen! Ihr müsst planen und dann die Gruppe aufteilen: Eine Hälfte beschützt einen schmalen Pass in der Morast-See, die andere schützt die Zitadelle vor einem ähnlichen Angriff. Wenn ihr die Gegner ausreichend aufhalten könnt, könnt Ihr wieder zusammen finden und euch in Sicherheit bringen.</v>
      </c>
      <c r="D10">
        <f ca="1">RANDBETWEEN(1,4)</f>
        <v>3</v>
      </c>
    </row>
    <row r="11" spans="1:8" x14ac:dyDescent="0.25">
      <c r="B11" s="1" t="s">
        <v>5</v>
      </c>
      <c r="C11" s="2" t="str">
        <f ca="1">IF(D11=1,"euren Führer zu eskortieren; Ihr habt einen Führer, "&amp;C33&amp;D33&amp;", durch die "&amp;B15&amp;" , der im Kampf nicht viel taugt - aber sein Wissen ist essentiell, wenn Ihr den "&amp;B18&amp;" erreichen wollt.",IF(D11=2,"einen Pilger zu eskortieren; "&amp;C27&amp;D27&amp;" ,ein eifernder Priester, hat sich für ein heiliges Ritual zum "&amp;B18&amp;" aufgemacht und euch gebeten, ihn sicher dorthin zu bringen. Die Reise wird nicht einfach, aber wenn Ihr zögert, geht er einfach weiter, auch in den sicheren Tod.",IF(D11=3,"einen Botschafter zu eskortieren; "&amp;B21&amp;F24&amp;B24&amp;" hat "&amp;C27&amp;D27&amp;", den Botschafter eines verbündeten Adligen gebeten, sich zu treffen, um ein Abkommen zu besprechen. Selbst, wenn Ihr ihn sicher durch die "&amp;B15&amp;" zum "&amp;B18&amp;" bringen könnt, ist das Treffen ernst gemeint oder eine Falle?",IF(D11=4,"ein undankbares Opfer zu eskortieren; Ihr sollt eine Person oder Gruppe gegen ihren Willen durch die "&amp;B15&amp;" zum "&amp;B18&amp;" bringen. Sie vermuten, dass Ihr für alle Schwierigkeiten verantwortlich seid! Sie misstrauen jedem eurer Versuche zu helfen","einen Spitzel zu eskortieren; Ihr habt die Aufgabe"&amp;C27&amp;D27&amp;", einen Überläufer in Sicherheit zu bringen - doch "&amp;B21&amp;F24&amp;B24&amp;" hat ein hohes Lösegeld auf seinen Kopf ausgesetzt! Bringt ihn durch die "&amp;B15&amp;" und den bewohnten "&amp;B18&amp;" in Sicherheit, während rivalisierende Schurken versuchen, ihm das Maul zu stopfen."))))</f>
        <v>euren Führer zu eskortieren; Ihr habt einen Führer, Sleecaya, durch die Morast-See , der im Kampf nicht viel taugt - aber sein Wissen ist essentiell, wenn Ihr den Arena der Verfluchten Weisheit erreichen wollt.</v>
      </c>
      <c r="D11">
        <f ca="1">RANDBETWEEN(1,5)</f>
        <v>1</v>
      </c>
    </row>
    <row r="12" spans="1:8" x14ac:dyDescent="0.25">
      <c r="B12" s="1" t="s">
        <v>3</v>
      </c>
      <c r="C12" s="6" t="str">
        <f ca="1">IF(D12=1,"die verlorene Schriftrolle bekommt; Ihr wurdet gebeten, ein wichtiges Schriftstück zu holen - nur dass der Besitzer tot ist und die Schriftrolle verschwunden! Was war es? Eine Waffe, eine Schatzkarte? Findet es heraus, ehe der Mörder entkommt.",IF(D12=2," die "&amp;B30&amp;"bekommt; aber Ihr und "&amp;B21&amp;F24&amp;B24&amp;" seid nicht die einzigen, die danach suchen. Andere Gruppen sind ebenfalls auf der Jagd und werden euch behindern, wo sie können.",IF(D12=3,"die "&amp;B30&amp;" für euch behaltet; dieser feindselige Meister erpresst dich - er hat ein Druckmittel oder bedroht jemanden, den du liebst -, "&amp;"nach diesem Artefakt zu finden und zu einem Treffpunkt zu bringen. Wird es die Situation besser oder schlechter machen, das Artefakt dem Meister zu überreichen?",IF(D12=4,"die Geheimpläne bekommt; sei es, dass die Geheimpläne eurer Stadt gestohlen wurden, sei es, dass Ihr versucht, die Geheimpläne eines Erzfeindes zu stehlen. So oder so werden Städte fallen, und das wegen einiger Zeilen auf Pergament. Vertraut niemandem.",IF(D12=5,"die "&amp;B30&amp;" bekommt; Jemand hat dieses mächtige Artefakt der Demiurgen entdeckt, dass das Gleichgewicht in der Region durcheinander bringen kann.",IF(D12=6,"ein Druckmittel bekommt; der "&amp;B18&amp;" beinhaltet ein unbekanntes Artefakt, das der Meister eifersüchtig hütet. Wenn Ihr es stehlen könnt, erlangt Ihr vielleicht großen Einfluss auf ihn - aber was könnte er verbergen, und wagt Ihr es, es zu benutzen?",IF(D12=7,"euer Gedächtnis wiederbekommt; Ihr seid aufgewacht und wisst nicht, wer Ihr seid. Findet heraus, was die Ursache ist, und holt es zurück.",IF(D12=8,"das verstreute Wesen bekommt; "&amp;C33&amp;D33&amp;", ein mächtiger Gott, Dämon oder Geist, wurde in mehrere kleine Wesen aufgeteilt, die in alle Winde zerstreut wurden. Sammelt sie alle, so dass sie vereint werden können- ehe sie zu etwas Schlimmeren vereint werden können!","den Ausgang findet; Ihr seid im"&amp;B18&amp;", in der Nähe des "&amp;B30&amp;". Wenn Ihr es bekommt, müsst Ihr immer noch durch die gefährliche "&amp;B15&amp;" entkommen, während "&amp;B21&amp;F24&amp;B24&amp;" an euren Fersen klebt."))))))))</f>
        <v>die Armschiene der Schatten bekommt; Jemand hat dieses mächtige Artefakt der Demiurgen entdeckt, dass das Gleichgewicht in der Region durcheinander bringen kann.</v>
      </c>
      <c r="D12">
        <f t="shared" ca="1" si="0"/>
        <v>5</v>
      </c>
    </row>
    <row r="14" spans="1:8" x14ac:dyDescent="0.25">
      <c r="B14" s="1" t="s">
        <v>7</v>
      </c>
      <c r="C14" s="1" t="s">
        <v>8</v>
      </c>
      <c r="D14" s="1" t="s">
        <v>9</v>
      </c>
    </row>
    <row r="15" spans="1:8" x14ac:dyDescent="0.25">
      <c r="B15" t="str">
        <f ca="1">C15&amp;D15</f>
        <v>Morast-See</v>
      </c>
      <c r="C15" t="str">
        <f ca="1">IF(C16=1,"Mitternachts-",IF(C16=2,"Splitter-",IF(C16=3,"Sternen-",IF(C16=4,"Blut-",IF(C16=5,"Zeit-",IF(C16=6,"Knochen-",IF(C16=7,"Morast-",IF(C16=8,"Kristall-",IF(C16=9,"Gift-",IF(C16=10,"unterirdische ",IF(C16=11,"Psycho-",IF(C16=12,"Feuer-",IF(C16=13,"Himmels-",IF(C16=14,"Eis-","versunkene "))))))))))))))</f>
        <v>Morast-</v>
      </c>
      <c r="D15" s="3" t="str">
        <f ca="1">IF(D16=1,"Ruinen",IF(D16=2,"Wälder",IF(D16=3,"Tundra",IF(D16=4,"Oase",IF(D16=5,"Pass",IF(D16=6,"Höhlen",IF(D16=7,"Berge",IF(D16=8,"Dschungel",IF(D16=9,"Ebene",IF(D16=10,"Sümpfe",IF(D16=11,"Wüste",IF(D16=12,"Insel",IF(D16=13,"Klippen",IF(D16=14,"Hochland","See"))))))))))))))</f>
        <v>See</v>
      </c>
    </row>
    <row r="16" spans="1:8" x14ac:dyDescent="0.25">
      <c r="C16">
        <f ca="1">RANDBETWEEN(1,15)</f>
        <v>7</v>
      </c>
      <c r="D16">
        <f ca="1">RANDBETWEEN(1,15)</f>
        <v>15</v>
      </c>
    </row>
    <row r="17" spans="2:7" x14ac:dyDescent="0.25">
      <c r="B17" s="1" t="s">
        <v>10</v>
      </c>
      <c r="C17" s="1" t="s">
        <v>8</v>
      </c>
      <c r="D17" s="1" t="s">
        <v>9</v>
      </c>
    </row>
    <row r="18" spans="2:7" x14ac:dyDescent="0.25">
      <c r="B18" t="str">
        <f ca="1">C18&amp;D18</f>
        <v>Arena der Verfluchten Weisheit</v>
      </c>
      <c r="C18" s="3" t="str">
        <f ca="1">IF(C19=1,"Stadt ",IF(C19=2,"Tempel ",IF(C19=3,"Kathedrale ",IF(C19=4,"Kerker ",IF(C19=5,"Fabrik ",IF(C19=6,"Labyrinth ",IF(C19=7,"Festung ",IF(C19=8,"Gruft ",IF(C19=9,"Grube ",IF(C19=10,"Schmiede ",IF(C19=11,"Bibliothek ",IF(C19=12,"Turm ",IF(C19=13,"Burg ",IF(C19=14,"Gewölbe ","Arena "))))))))))))))</f>
        <v xml:space="preserve">Arena </v>
      </c>
      <c r="D18" s="3" t="str">
        <f ca="1">IF(D19=1,"der Gefallenen Göttin",IF(D19=2,"der Sternenwanderer",IF(D19=3,"des Namenlosen Gottes",IF(D19=4,"des Goldes",IF(D19=5,"des Ewigen Krieges",IF(D19=6,"der Seuchen",IF(D19=7,"des Wahnsinns",IF(D19=8,"der Schreie",IF(D19=9,"der Verbotenen Freuden",IF(D19=10,"der Verfluchten Weisheit",IF(D19=11,"der Schatten",IF(D19=12,"der Qualen",IF(D19=13,"der Verzweiflung",IF(D19=14,"der Mutationen","des Ewigen Lebens"))))))))))))))</f>
        <v>der Verfluchten Weisheit</v>
      </c>
    </row>
    <row r="19" spans="2:7" x14ac:dyDescent="0.25">
      <c r="C19">
        <f ca="1">RANDBETWEEN(1,15)</f>
        <v>15</v>
      </c>
      <c r="D19">
        <f ca="1">RANDBETWEEN(1,15)</f>
        <v>10</v>
      </c>
    </row>
    <row r="20" spans="2:7" x14ac:dyDescent="0.25">
      <c r="B20" s="1" t="s">
        <v>11</v>
      </c>
      <c r="C20" s="1" t="s">
        <v>8</v>
      </c>
      <c r="D20" s="1" t="s">
        <v>9</v>
      </c>
    </row>
    <row r="21" spans="2:7" x14ac:dyDescent="0.25">
      <c r="B21" t="str">
        <f ca="1">C21&amp;D21</f>
        <v>Exara</v>
      </c>
      <c r="C21" s="3" t="str">
        <f ca="1">IF(C22=1,"Naga",IF(C22=2,"Shiro",IF(C22=3,"Exa",IF(C22=4,"Moor",IF(C22=5,"Slee",IF(C22=6,"Vir",IF(C22=7,"Kan",IF(C22=8,"Zy",IF(C22=9,"Myr",IF(C22=10,"Wego",IF(C22=11,"Thal",IF(C22=12,"Arco",IF(C22=13,"Kaji",IF(C22=14,"Or","P'Taq"))))))))))))))</f>
        <v>Exa</v>
      </c>
      <c r="D21" s="3" t="str">
        <f ca="1">IF(D22=1,"da",IF(D22=2,"seez",IF(D22=3,"tron",IF(D22=4,"t‘zo",IF(D22=5,"graz",IF(D22=6,"ra",IF(D22=7,"gon",IF(D22=8,"lock",IF(D22=9,"kor",IF(D22=10,"thar",IF(D22=11,"star",IF(D22=12,"uu",IF(D22=13,"daar",IF(D22=14,"caya","ak"))))))))))))))</f>
        <v>ra</v>
      </c>
    </row>
    <row r="22" spans="2:7" x14ac:dyDescent="0.25">
      <c r="C22">
        <f ca="1">RANDBETWEEN(1,15)</f>
        <v>3</v>
      </c>
      <c r="D22">
        <f ca="1">RANDBETWEEN(1,15)</f>
        <v>6</v>
      </c>
    </row>
    <row r="23" spans="2:7" x14ac:dyDescent="0.25">
      <c r="B23" s="1" t="s">
        <v>12</v>
      </c>
      <c r="C23" s="1" t="s">
        <v>8</v>
      </c>
      <c r="D23" s="1" t="s">
        <v>9</v>
      </c>
      <c r="E23" s="1" t="s">
        <v>15</v>
      </c>
      <c r="F23" s="1" t="s">
        <v>23</v>
      </c>
      <c r="G23" s="1" t="s">
        <v>24</v>
      </c>
    </row>
    <row r="24" spans="2:7" x14ac:dyDescent="0.25">
      <c r="B24" t="str">
        <f ca="1">C24&amp;D24&amp;E24&amp;","</f>
        <v>Geistbrecher,</v>
      </c>
      <c r="C24" s="3" t="str">
        <f ca="1">IF(C25=1,"Masken",IF(C25=2,"Angst",IF(C25=3,"Knochen",IF(C25=4,"Lebens",IF(C25=5,"Gott",IF(C25=6,"Hoffnungs",IF(C25=7,"Welten",IF(C25=8,"Schädel",IF(C25=9,"Licht",IF(C25=10,"Gold",IF(C25=11,"Geist",IF(C25=12,"Blut",IF(C25=13,"Sklaven",IF(C25=14,"Kriegs","Wissens"))))))))))))))</f>
        <v>Geist</v>
      </c>
      <c r="D24" s="3" t="str">
        <f ca="1">IF(D25=1,"könig",IF(D25=2,"fürst",IF(D25=3,"unterdrücker",IF(D25=4,"kämpfer",IF(D25=5,"zerstörer",IF(D25=6,"händler",IF(D25=7,"räuber",IF(D25=8,"kratzer",IF(D25=9,"brecher",IF(D25=10,"tyrann",IF(D25=11,"fresser",IF(D25=12,"zermalmer",IF(D25=13,"horter",IF(D25=14,"verzerrer","berserker"))))))))))))))</f>
        <v>brecher</v>
      </c>
      <c r="E24" t="str">
        <f ca="1">IF(E25=1,"in","")</f>
        <v/>
      </c>
      <c r="F24" t="str">
        <f ca="1">IF(E25=1,", die ",", der ")</f>
        <v xml:space="preserve">, der </v>
      </c>
      <c r="G24" t="str">
        <f ca="1">IF(E25=1,", die ",", den ")</f>
        <v xml:space="preserve">, den </v>
      </c>
    </row>
    <row r="25" spans="2:7" x14ac:dyDescent="0.25">
      <c r="C25">
        <f ca="1">RANDBETWEEN(1,15)</f>
        <v>11</v>
      </c>
      <c r="D25">
        <f ca="1">RANDBETWEEN(1,15)</f>
        <v>9</v>
      </c>
      <c r="E25">
        <f ca="1">RANDBETWEEN(1,2)</f>
        <v>2</v>
      </c>
    </row>
    <row r="26" spans="2:7" x14ac:dyDescent="0.25">
      <c r="B26" s="1" t="s">
        <v>13</v>
      </c>
      <c r="C26" s="1" t="s">
        <v>8</v>
      </c>
      <c r="D26" s="1" t="s">
        <v>9</v>
      </c>
      <c r="E26" s="1" t="s">
        <v>14</v>
      </c>
    </row>
    <row r="27" spans="2:7" x14ac:dyDescent="0.25">
      <c r="B27" t="str">
        <f ca="1">C27&amp;D27&amp;E27</f>
        <v>Thalgraz, eine Prinzessin,</v>
      </c>
      <c r="C27" s="3" t="str">
        <f ca="1">IF(C28=1,"Naga",IF(C28=2,"Shiro",IF(C28=3,"Exa",IF(C28=4,"Moor",IF(C28=5,"Slee",IF(C28=6,"Vir",IF(C28=7,"Kan",IF(C28=8,"Zy",IF(C28=9,"Myr",IF(C28=10,"Wego",IF(C28=11,"Thal",IF(C28=12,"Arco",IF(C28=13,"Kaji",IF(C28=14,"Or","P'Taq"))))))))))))))</f>
        <v>Thal</v>
      </c>
      <c r="D27" s="3" t="str">
        <f ca="1">IF(D28=1,"da",IF(D28=2,"seez",IF(D28=3,"tron",IF(D28=4,"t‘zo",IF(D28=5,"graz",IF(D28=6,"ra",IF(D28=7,"gon",IF(D28=8,"lock",IF(D28=9,"kor",IF(D28=10,"thar",IF(D28=11,"star",IF(D28=12,"uu",IF(D28=13,"daar",IF(D28=14,"caya","ak"))))))))))))))</f>
        <v>graz</v>
      </c>
      <c r="E27" t="str">
        <f ca="1">IF(E28=1,", der eigentlich gar keine Hilfe will,",IF(E28=2,", das Kind deines schlimmsten Feindes,",IF(E28=3,", ein Heiler,",IF(E28=4,", eine Priesterin,",IF(E28=5,", ein befreundeter Archäonaut,",IF(E28=6,", euer Agent,",IF(E28=7,", ein unschuldiger Bauer,",IF(E28=8,", der in einem dunklen Ritual geopfert werden soll,",", eine Prinzessin,"))))))))</f>
        <v>, eine Prinzessin,</v>
      </c>
    </row>
    <row r="28" spans="2:7" x14ac:dyDescent="0.25">
      <c r="C28">
        <f ca="1">RANDBETWEEN(1,15)</f>
        <v>11</v>
      </c>
      <c r="D28">
        <f ca="1">RANDBETWEEN(1,15)</f>
        <v>5</v>
      </c>
      <c r="E28">
        <f ca="1">RANDBETWEEN(1,9)</f>
        <v>9</v>
      </c>
    </row>
    <row r="29" spans="2:7" x14ac:dyDescent="0.25">
      <c r="B29" s="1" t="s">
        <v>16</v>
      </c>
      <c r="C29" s="1" t="s">
        <v>8</v>
      </c>
      <c r="D29" s="1" t="s">
        <v>9</v>
      </c>
    </row>
    <row r="30" spans="2:7" x14ac:dyDescent="0.25">
      <c r="B30" t="str">
        <f ca="1">C30&amp;D30</f>
        <v>Armschiene der Schatten</v>
      </c>
      <c r="C30" s="3" t="str">
        <f ca="1">IF(C31=1,"Horn ",IF(C31=2,"Köcher ",IF(C31=3,"Schleier ",IF(C31=4,"Kompass ",IF(C31=5,"Ring ",IF(C31=6,"Armschiene ",IF(C31=7,"Stab ",IF(C31=8,"Schwert ",IF(C31=9,"Maske ",IF(C31=10,"Schild ",IF(C31=11,"Runenstein ",IF(C31=12,"Dolch ",IF(C31=13,"Wurfspeer ",IF(C31=14,"Kubus ","Krone "))))))))))))))</f>
        <v xml:space="preserve">Armschiene </v>
      </c>
      <c r="D30" s="3" t="str">
        <f ca="1">IF(D31=1,"des Schöpfers",IF(D31=2,"des Argananth",IF(D31=3,"des Todesbringers",IF(D31=4,"des Himmelsfürsten",IF(D31=5,"der Himmlichen Zwillinge",IF(D31=6,"der Sterne",IF(D31=7,"des Lichts",IF(D31=8,"der Flammen",IF(D31=9,"des Zhan-Tok",IF(D31=10,"der Sonne",IF(D31=11,"der Schatten",IF(D31=12,"des Frostes",IF(D31=13,"des Blutes",IF(D31=14,"der Bestie","des Ewigen Lebens"))))))))))))))</f>
        <v>der Schatten</v>
      </c>
    </row>
    <row r="31" spans="2:7" x14ac:dyDescent="0.25">
      <c r="C31">
        <f ca="1">RANDBETWEEN(1,15)</f>
        <v>6</v>
      </c>
      <c r="D31">
        <f ca="1">RANDBETWEEN(1,15)</f>
        <v>11</v>
      </c>
    </row>
    <row r="32" spans="2:7" x14ac:dyDescent="0.25">
      <c r="B32" s="1" t="s">
        <v>17</v>
      </c>
      <c r="C32" s="1" t="s">
        <v>8</v>
      </c>
      <c r="D32" s="1" t="s">
        <v>9</v>
      </c>
    </row>
    <row r="33" spans="2:13" x14ac:dyDescent="0.25">
      <c r="B33" t="str">
        <f ca="1">C33&amp;D33&amp;", ein "&amp;B36&amp;","</f>
        <v>Sleecaya, ein untote Marder-Chamäleon,</v>
      </c>
      <c r="C33" s="3" t="str">
        <f ca="1">IF(C34=1,"Naga",IF(C34=2,"Shiro",IF(C34=3,"Exa",IF(C34=4,"Moor",IF(C34=5,"Slee",IF(C34=6,"Vir",IF(C34=7,"Kan",IF(C34=8,"Zy",IF(C34=9,"Myr",IF(C34=10,"Wego",IF(C34=11,"Thal",IF(C34=12,"Arco",IF(C34=13,"Kaji",IF(C34=14,"Or","P'Taq"))))))))))))))</f>
        <v>Slee</v>
      </c>
      <c r="D33" s="3" t="str">
        <f ca="1">IF(D34=1,"da",IF(D34=2,"seez",IF(D34=3,"tron",IF(D34=4,"t‘zo",IF(D34=5,"graz",IF(D34=6,"ra",IF(D34=7,"gon",IF(D34=8,"lock",IF(D34=9,"kor",IF(D34=10,"thar",IF(D34=11,"star",IF(D34=12,"uu",IF(D34=13,"daar",IF(D34=14,"caya","ak"))))))))))))))</f>
        <v>caya</v>
      </c>
    </row>
    <row r="34" spans="2:13" x14ac:dyDescent="0.25">
      <c r="C34">
        <f ca="1">RANDBETWEEN(1,15)</f>
        <v>5</v>
      </c>
      <c r="D34">
        <f ca="1">RANDBETWEEN(1,15)</f>
        <v>14</v>
      </c>
    </row>
    <row r="35" spans="2:13" x14ac:dyDescent="0.25">
      <c r="B35" s="1" t="s">
        <v>30</v>
      </c>
      <c r="D35" t="s">
        <v>18</v>
      </c>
      <c r="F35" t="s">
        <v>19</v>
      </c>
      <c r="H35" t="s">
        <v>20</v>
      </c>
      <c r="J35" t="s">
        <v>21</v>
      </c>
    </row>
    <row r="36" spans="2:13" x14ac:dyDescent="0.25">
      <c r="B36" t="str">
        <f ca="1">IF(C36=1,F42&amp;J39,IF(C36=2,"mutierter "&amp;L36&amp;" mit "&amp;D45,IF(C36=3,"Robo-"&amp;J36&amp;" mit "&amp;F46&amp;F45,IF(C36=4,F42&amp;H39,IF(C36=5,J36&amp;J39,IF(C36=6,"missgestaltete Mutanten"&amp;L39&amp;", die ihre Gestalt wechseln kann.",IF(C36=7,F36&amp;L39&amp;"-Scharm",IF(C36=8,L36&amp;D42,"untote "&amp;L36&amp;L39))))))))</f>
        <v>untote Marder-Chamäleon</v>
      </c>
      <c r="C36">
        <f ca="1">RANDBETWEEN(1,9)</f>
        <v>9</v>
      </c>
      <c r="D36" t="str">
        <f ca="1">IF(E36=1,F36,IF(E36=2,H36,J36))</f>
        <v>Kraken</v>
      </c>
      <c r="E36">
        <f ca="1">RANDBETWEEN(1,3)</f>
        <v>1</v>
      </c>
      <c r="F36" t="str">
        <f ca="1">IF(G36=1,"Hundertfüßler",IF(G36=2,"Kraken",IF(G36=3,"Bienen",IF(G36=4,"Wespen",IF(G36=5,"Spinnen",IF(G36=6,"Skorpion",IF(G36=7,"Quallen",IF(G36=8,"Aal",IF(G36=9,"Heuschrecken",IF(G36=10,"Gottesanbeterinnen",IF(G36=11,"Ameisen",IF(G36=12,"Hai",IF(G36=13,"Fliegen",IF(G36=14,"Moskito",IF(G36=15,"Krabben",IF(G36=16,"Hummer",IF(G36=17,"Käfer",IF(G36=18,"Kakerlaken",IF(G36=19,"Schnecken",IF(G36=20,"Wurm",IF(G36=21,"Mantarochen",IF(G36=22,"Anglerfisch","Fisch"))))))))))))))))))))))</f>
        <v>Kraken</v>
      </c>
      <c r="G36">
        <f ca="1">RANDBETWEEN(1,23)</f>
        <v>2</v>
      </c>
      <c r="H36" t="str">
        <f ca="1">IF(I36=1,"Salamander",IF(I36=2,"Triceratops",IF(I36=3,"Stegosaurus",IF(I36=4,"Ankylosaurus",IF(I36=5,"Pterosaurus",IF(I36=6,"Archäopterix",IF(I36=7,"Pachycephalosaurus",IF(I36=8,"Iguanodon",IF(I36=9,"Hadrosaurus",IF(I36=10,"Plesiosaurus",IF(I36=11,"Ichtyosaurus",IF(I36=12,"Leguan",IF(I36=13,"Waranen",IF(I36=14,"Tyrannosaurus",IF(I36=15,"Allosaurus",IF(I36=16,"Ochsenfrosch",IF(I36=17,"Pfeilgiftfrosch",IF(I36=18,"Molchs",IF(I36=19,"Chamäleon",IF(I36=20,"Kobra",IF(I36=21,"Vipern",IF(I36=22,"Python",IF(I36=23,"Raptor",IF(I36=24,"Kröten",IF(I36=25,"Krokodil",IF(I36=26,"Alligator",IF(I36=27,"Schildkröten","Schlangen")))))))))))))))))))))))))))</f>
        <v>Stegosaurus</v>
      </c>
      <c r="I36">
        <f ca="1">RANDBETWEEN(1,28)</f>
        <v>3</v>
      </c>
      <c r="J36" t="str">
        <f ca="1">IF(K36=1,"Fledermaus",IF(K36=2,"Ratten",IF(K36=3,"Mäuse",IF(K36=4,"Maulwurfs",IF(K36=5,"Kaninchen",IF(K36=6,"Geier",IF(K36=7,"Raben",IF(K36=8,"Krähen",IF(K36=9,"Straußen",IF(K36=10,"Zebra",IF(K36=11,"Antilopen",IF(K36=12,"Pferde",IF(K36=13,"Esel",IF(K36=14,"Terrorvogel",IF(K36=15,"Gorilla",IF(K36=16,"Schimpansen",IF(K36=17,"Orang-Utan",IF(K36=18,"Lemuren",IF(K36=19,"Hunde",IF(K36=20,"Wolfs",IF(K36=21,"Fuchs",IF(K36=22,"Marder",IF(K36=23,"Dachs",IF(K36=24,"Vielfraß",IF(K36=25,"Bären",IF(K36=26,"Eisbären",IF(K36=27,"Falken",IF(K36=28,"Adler",IF(K36=29,"Eulen",IF(K36=30,"Löwen",IF(K36=31,"Tiger",IF(K36=32,"Geparden",IF(K36=33,"Jaguar",IF(K36=34,"Elephanten",IF(K36=35,"Nashorn",IF(K36=36,"Mammut",IF(K36=37,"Wildschwein",IF(K36=38,"Schweine",IF(K36=39,"Hirsch",IF(K36=40,"Ziegen",IF(K36=41,"Möwen",IF(K36=42,"Katzen","Affen"))))))))))))))))))))))))))))))))))))))))))</f>
        <v>Marder</v>
      </c>
      <c r="K36">
        <f ca="1">RANDBETWEEN(1,43)</f>
        <v>22</v>
      </c>
      <c r="L36" t="str">
        <f ca="1">IF(M36=1,F36,IF(M36=2,H36,J36))</f>
        <v>Marder</v>
      </c>
      <c r="M36">
        <f ca="1">RANDBETWEEN(1,3)</f>
        <v>3</v>
      </c>
    </row>
    <row r="38" spans="2:13" x14ac:dyDescent="0.25">
      <c r="D38" t="s">
        <v>22</v>
      </c>
      <c r="F38" t="s">
        <v>19</v>
      </c>
      <c r="H38" t="s">
        <v>20</v>
      </c>
      <c r="J38" t="s">
        <v>21</v>
      </c>
    </row>
    <row r="39" spans="2:13" x14ac:dyDescent="0.25">
      <c r="D39" t="str">
        <f ca="1">IF(E39=1,F39,IF(E39=2,H39,J39))</f>
        <v>-Chamäleon</v>
      </c>
      <c r="E39">
        <f ca="1">RANDBETWEEN(1,3)</f>
        <v>2</v>
      </c>
      <c r="F39" t="str">
        <f ca="1">IF(G39=1,"-Hundertfüßler",IF(G39=2,"-Krake",IF(G39=3,"-Biene",IF(G39=4,"-Wespe",IF(G39=5,"-Spinne",IF(G39=6,"-Skorpion",IF(G39=7,"-Qualle",IF(G39=8,"-Aal",IF(G39=9,"-Heuschrecke",IF(G39=10,"-Gottesanbeterin",IF(G39=11,"-Ameise",IF(G39=12,"-Hai",IF(G39=13,"Fliege",IF(G39=14,"-Moskito",IF(G39=15,"-Krabbe",IF(G39=16,"-Hummer",IF(G39=17,"-Käfer",IF(G39=18,"-Kakerlake",IF(G39=19,"-Schnecke",IF(G39=20,"-Wurm",IF(G39=21,"-Mantarochen",IF(G39=22,"-Anglerfisch","-Fisch"))))))))))))))))))))))</f>
        <v>-Schnecke</v>
      </c>
      <c r="G39">
        <f ca="1">RANDBETWEEN(1,23)</f>
        <v>19</v>
      </c>
      <c r="H39" t="str">
        <f ca="1">IF(I39=1,"-Salamander",IF(I39=2,"-Triceratops",IF(I39=3,"-Stegosaurus",IF(I39=4,"-Ankylosaurus",IF(I39=5,"-Pterosaurus",IF(I39=6,"-Archäopterix",IF(I39=7,"-Pachycephalosaurus",IF(I39=8,"-Iguanodon",IF(I39=9,"-Hadrosaurus",IF(I39=10,"-Plesiosaurus",IF(I39=11,"-Ichtyosaurus",IF(I39=12,"-Leguan",IF(I39=13,"-Waran",IF(I39=14,"-Tyrannosaurus",IF(I39=15,"-Allosaurus",IF(I39=16,"-Ochsenfrosch",IF(I39=17,"-Pfeilgiftfrosch",IF(I39=18,"-Molch",IF(I39=19,"-Chamäleon",IF(I39=20,"-Kobra",IF(I39=21,"-Viper",IF(I39=22,"-Python",IF(I39=23,"-Raptor",IF(I39=24,"-Kröte",IF(I39=25,"-Krokodil",IF(I39=26,"-Alligator",IF(I39=27,"-Schildkröte","-Schlange")))))))))))))))))))))))))))</f>
        <v>-Chamäleon</v>
      </c>
      <c r="I39">
        <f ca="1">RANDBETWEEN(1,28)</f>
        <v>19</v>
      </c>
      <c r="J39" t="str">
        <f ca="1">IF(K39=1,"-Fledermaus",IF(K39=2,"-Ratte",IF(K39=3,"-Maus",IF(K39=4,"-Maulwurf",IF(K39=5,"-Kaninchen",IF(K39=6,"-Geier",IF(K39=7,"-Rabe",IF(K39=8,"-Krähe",IF(K39=9,"-Strauß",IF(K39=10,"-Zebra",IF(K39=11,"-Antilope",IF(K39=12,"-Pferd",IF(K39=13,"-Esel",IF(K39=14,"-Terrorvogel",IF(K39=15,"-Gorilla",IF(K39=16,"-Schimpanse",IF(K39=17,"-Orang-Utan",IF(K39=18,"-Lemur",IF(K39=19,"-Hund",IF(K39=20,"-Wolf",IF(K39=21,"-Fuchs",IF(K39=22,"-Marder",IF(K39=23,"-Dachs",IF(K39=24,"-Vielfraß",IF(K39=25,"-Bär",IF(K39=26,"-Eisbär",IF(K39=27,"-Falke",IF(K39=28,"-Adler",IF(K39=29,"-Eule",IF(K39=30,"-Löwe",IF(K39=31,"-Tiger",IF(K39=32,"-Gepard",IF(K39=33,"-Jaguar",IF(K39=34,"-Elephant",IF(K39=35,"-Nashorn",IF(K39=36,"-Mammut",IF(K39=37,"-Wildschwein",IF(K39=38,"-Schwein",IF(K39=39,"-Hirsch",IF(K39=40,"-Ziege",IF(K39=41,"-Möwe",IF(K39=42,"-Katze","-Affe"))))))))))))))))))))))))))))))))))))))))))</f>
        <v>-Rabe</v>
      </c>
      <c r="K39">
        <f ca="1">RANDBETWEEN(1,43)</f>
        <v>7</v>
      </c>
      <c r="L39" t="str">
        <f ca="1">IF(M39=1,F39,IF(M39=2,H39,J39))</f>
        <v>-Chamäleon</v>
      </c>
      <c r="M39">
        <f ca="1">RANDBETWEEN(1,3)</f>
        <v>2</v>
      </c>
    </row>
    <row r="41" spans="2:13" x14ac:dyDescent="0.25">
      <c r="D41" t="s">
        <v>25</v>
      </c>
      <c r="F41" t="s">
        <v>26</v>
      </c>
    </row>
    <row r="42" spans="2:13" x14ac:dyDescent="0.25">
      <c r="D42" t="str">
        <f ca="1">IF(E42=1,"-Drache",IF(E42=2,"-Einhorn",IF(E42=3,"-Pegasus",IF(E42=4,"-Yeti",IF(E42=5,"-Hydra",IF(E42=6,"-Vampir","-Drache"))))))</f>
        <v>-Einhorn</v>
      </c>
      <c r="E42">
        <f ca="1">RANDBETWEEN(1,7)</f>
        <v>2</v>
      </c>
      <c r="F42" t="str">
        <f ca="1">IF(G42=1,"Triceratops",IF(G42=2,"Ankylosaurus",IF(G42=3,"Pterosaurus",IF(G42=4,"Plesiosaurus",IF(G42=5,"Velociraptor",IF(G42=6,"Brontosaurus","Tyrannosaurus"))))))</f>
        <v>Velociraptor</v>
      </c>
      <c r="G42">
        <f ca="1">RANDBETWEEN(1,9)</f>
        <v>5</v>
      </c>
    </row>
    <row r="44" spans="2:13" x14ac:dyDescent="0.25">
      <c r="B44" t="s">
        <v>27</v>
      </c>
      <c r="D44" t="s">
        <v>28</v>
      </c>
      <c r="F44" t="s">
        <v>29</v>
      </c>
    </row>
    <row r="45" spans="2:13" x14ac:dyDescent="0.25">
      <c r="B45">
        <f ca="1">IF(C45=1,D47,IF(C45=3,H45,F46&amp;F45))</f>
        <v>0</v>
      </c>
      <c r="C45">
        <f ca="1">RANDBETWEEN(1,3)</f>
        <v>3</v>
      </c>
      <c r="D45" t="str">
        <f ca="1">IF(E45=1,"Teleportation",IF(E45=2,"Metallhaut",IF(E45=3,"Gestaltwandel",IF(E45=4,"Laserschlag",IF(E45=5,"Gedankenlesen",IF(E45=6,"Vampir",IF(E45=7,"Elementare Manipulation",IF(E45=8,"Superstärke",IF(E45=9,"Schallschrei",IF(E45=10,"Fluoreszierend",IF(E45=11,"Röntgenaugen",IF(E45=12,"Präkognition",IF(E45=13,"Hirnverdreher",IF(E45=14,"Feuergeschoss","Energiestrahl"))))))))))))))</f>
        <v>Energiestrahl</v>
      </c>
      <c r="E45">
        <f ca="1">RANDBETWEEN(1,15)</f>
        <v>15</v>
      </c>
      <c r="F45" t="str">
        <f ca="1">IF(G45=1,"Giftwaffe",IF(G45=2,"Rapier",IF(G45=3,"Dolch",IF(G45=4,"Zauberstab",IF(G45=5,"Waffe (Lebendig)",IF(G45=6,"Blasrohr",IF(G45=7,"Axt",IF(G45=8,"Kriegshammer",IF(G45=9,"Schwert",IF(G45=10,"Schild",IF(G45=11,"Ketten",IF(G45=12,"Lanze",IF(G45=13,"Wurfspeer",IF(G45=14,"Bogen",IF(G45=15,"Armbrust",IF(G45=16,"Artefakt",IF(G45=17,"Gewehr",IF(G45=18,"Pistole","Breitschwert"))))))))))))))))))</f>
        <v>Zauberstab</v>
      </c>
      <c r="G45">
        <f ca="1">RANDBETWEEN(1,19)</f>
        <v>4</v>
      </c>
    </row>
    <row r="46" spans="2:13" x14ac:dyDescent="0.25">
      <c r="F46" t="str">
        <f ca="1">IF(G46=1,"Laser-",IF(G46=2,"Protonen-",IF(G46=3,"Strahlen-",IF(G46=4,"Zauber-",IF(G46=5,"magische(r/s) ","")))))</f>
        <v xml:space="preserve">magische(r/s) </v>
      </c>
      <c r="G46">
        <f ca="1">RANDBETWEEN(1,9)</f>
        <v>5</v>
      </c>
    </row>
  </sheetData>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Finarfin</dc:creator>
  <cp:lastModifiedBy>Finarfin</cp:lastModifiedBy>
  <dcterms:created xsi:type="dcterms:W3CDTF">2018-09-25T09:03:49Z</dcterms:created>
  <dcterms:modified xsi:type="dcterms:W3CDTF">2018-10-01T10:55:05Z</dcterms:modified>
</cp:coreProperties>
</file>